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-wada\Desktop\1.22〆　経営比較分析表\"/>
    </mc:Choice>
  </mc:AlternateContent>
  <xr:revisionPtr revIDLastSave="0" documentId="13_ncr:1_{B1007CEB-E529-4855-AC33-7E8C86966781}" xr6:coauthVersionLast="43" xr6:coauthVersionMax="43" xr10:uidLastSave="{00000000-0000-0000-0000-000000000000}"/>
  <workbookProtection workbookAlgorithmName="SHA-512" workbookHashValue="/d7wReFADPqSZFhSB775m+5ue9385D563PrEK6fo4dDkrlCKxwXCNnkP/mzv33J8WptccDthjYsU9QOPRPJqnw==" workbookSaltValue="vOY00h1+7NI4be/SzKu7Dw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I85" i="4"/>
  <c r="H85" i="4"/>
  <c r="E85" i="4"/>
  <c r="BB10" i="4"/>
  <c r="AT10" i="4"/>
  <c r="AL10" i="4"/>
  <c r="W10" i="4"/>
  <c r="I10" i="4"/>
  <c r="B10" i="4"/>
  <c r="AT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<sst xmlns="http://schemas.openxmlformats.org/spreadsheetml/2006/main" count="233" uniqueCount="117">
  <si>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</si>
  <si>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</si>
  <si>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</si>
  <si>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</si>
  <si>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</si>
  <si>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</si>
  <si>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</si>
  <si>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</si>
  <si>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</si>
  <si>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</si>
  <si>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</si>
  <si>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</si>
  <si>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</si>
  <si>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</si>
  <si>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</si>
  <si>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</si>
  <si>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</si>
  <si>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</si>
  <si>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</si>
  <si>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</si>
  <si>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</si>
  <si>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</si>
  <si>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</si>
  <si>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</si>
  <si>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</si>
  <si>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</si>
  <si>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</si>
  <si>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</si>
  <si>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</si>
  <si>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</si>
  <si>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</si>
  <si>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</si>
  <si>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</si>
  <si>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</si>
  <si>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</si>
  <si>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</si>
  <si>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</si>
  <si>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</si>
  <si>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</si>
  <si>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</si>
  <si>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</si>
  <si>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</si>
  <si>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</si>
  <si>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</si>
  <si>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</si>
  <si>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</si>
  <si>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</si>
  <si>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</si>
  <si>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</si>
  <si>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</si>
  <si>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</si>
  <si>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</si>
  <si>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</si>
  <si>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</si>
  <si>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</si>
  <si>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</si>
  <si>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</si>
  <si>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</si>
  <si>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</si>
  <si>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</si>
  <si>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</si>
  <si>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</si>
  <si>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</si>
  <si>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</si>
  <si>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</si>
  <si>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</si>
  <si>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</si>
  <si>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</si>
  <si>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</si>
  <si>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</si>
  <si>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</si>
  <si>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</si>
  <si>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</si>
  <si>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</si>
  <si>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</si>
  <si>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</si>
  <si>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</si>
  <si>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</si>
  <si>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</si>
  <si>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</si>
  <si>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</si>
  <si>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</si>
  <si>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</si>
  <si>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</si>
  <si>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</si>
  <si>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</si>
  <si>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</si>
  <si>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</si>
  <si>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</si>
  <si>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</si>
  <si>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</si>
  <si>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</si>
  <si>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</si>
  <si>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</si>
  <si>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</si>
  <si>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</si>
  <si>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礼文町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</si>
  <si>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</si>
  <si>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</si>
  <si>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</si>
  <si>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</si>
  <si>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</si>
  <si>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</si>
  <si>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</si>
  <si>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</si>
  <si>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</si>
  <si>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</si>
  <si>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</si>
  <si>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</si>
  <si>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</si>
  <si>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</si>
  <si>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</si>
  <si>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</si>
  <si>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</si>
  <si>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経営収支比率・料金回収率ともに平均値より高い数値ではあるが、給水人口が年々減少し、大幅な増額が不可能なため、繰出金に頼った運営をせざるを得ない状況にある。
また、施設利用率は高いが、有収率が低いことについては、施設・管路の老朽化等による漏水が影響していると思われる。漏水については、漏水調査等により改修し、有収率の向上を目指している。</t>
    <rPh sb="0" eb="2">
      <t>ケイエイ</t>
    </rPh>
    <rPh sb="2" eb="4">
      <t>シュウシ</t>
    </rPh>
    <rPh sb="4" eb="6">
      <t>ヒリツ</t>
    </rPh>
    <rPh sb="7" eb="9">
      <t>リョウキン</t>
    </rPh>
    <rPh sb="9" eb="11">
      <t>カイシュウ</t>
    </rPh>
    <rPh sb="11" eb="12">
      <t>リツ</t>
    </rPh>
    <rPh sb="15" eb="18">
      <t>ヘイキンチ</t>
    </rPh>
    <rPh sb="20" eb="21">
      <t>タカ</t>
    </rPh>
    <rPh sb="22" eb="24">
      <t>スウチ</t>
    </rPh>
    <rPh sb="30" eb="32">
      <t>キュウスイ</t>
    </rPh>
    <rPh sb="32" eb="34">
      <t>ジンコウ</t>
    </rPh>
    <rPh sb="35" eb="37">
      <t>ネンネン</t>
    </rPh>
    <rPh sb="37" eb="39">
      <t>ゲンショウ</t>
    </rPh>
    <rPh sb="41" eb="43">
      <t>オオハバ</t>
    </rPh>
    <rPh sb="44" eb="46">
      <t>ゾウガク</t>
    </rPh>
    <rPh sb="47" eb="50">
      <t>フカノウ</t>
    </rPh>
    <rPh sb="54" eb="55">
      <t>クリ</t>
    </rPh>
    <rPh sb="55" eb="57">
      <t>シュッキン</t>
    </rPh>
    <rPh sb="56" eb="57">
      <t>キン</t>
    </rPh>
    <rPh sb="58" eb="59">
      <t>タヨ</t>
    </rPh>
    <rPh sb="61" eb="63">
      <t>ウンエイ</t>
    </rPh>
    <rPh sb="68" eb="69">
      <t>エ</t>
    </rPh>
    <rPh sb="71" eb="73">
      <t>ジョウキョウ</t>
    </rPh>
    <rPh sb="81" eb="83">
      <t>シセツ</t>
    </rPh>
    <rPh sb="83" eb="85">
      <t>リヨウ</t>
    </rPh>
    <rPh sb="85" eb="86">
      <t>リツ</t>
    </rPh>
    <rPh sb="87" eb="88">
      <t>タカ</t>
    </rPh>
    <rPh sb="91" eb="94">
      <t>ユウシュウリツ</t>
    </rPh>
    <rPh sb="95" eb="96">
      <t>ヒク</t>
    </rPh>
    <rPh sb="105" eb="107">
      <t>シセツ</t>
    </rPh>
    <rPh sb="108" eb="110">
      <t>カンロ</t>
    </rPh>
    <rPh sb="111" eb="114">
      <t>ロウキュウカ</t>
    </rPh>
    <rPh sb="114" eb="115">
      <t>トウ</t>
    </rPh>
    <rPh sb="118" eb="120">
      <t>ロウスイ</t>
    </rPh>
    <rPh sb="121" eb="123">
      <t>エイキョウ</t>
    </rPh>
    <rPh sb="128" eb="129">
      <t>オモ</t>
    </rPh>
    <rPh sb="133" eb="135">
      <t>ロウスイ</t>
    </rPh>
    <rPh sb="141" eb="143">
      <t>ロウスイ</t>
    </rPh>
    <rPh sb="143" eb="145">
      <t>チョウサ</t>
    </rPh>
    <rPh sb="145" eb="146">
      <t>トウ</t>
    </rPh>
    <rPh sb="149" eb="151">
      <t>カイシュウ</t>
    </rPh>
    <rPh sb="153" eb="156">
      <t>ユウシュウリツ</t>
    </rPh>
    <rPh sb="157" eb="159">
      <t>コウジョウ</t>
    </rPh>
    <rPh sb="160" eb="162">
      <t>メザ</t>
    </rPh>
    <phoneticPr fontId="4"/>
  </si>
  <si>
    <t>管路については、耐用年数を経過しているものが多く、道路改良工事等に合わせて布設替工事をしているが、間に合っていない状況にある。
また施設・機器設備についても、多くのものが耐用年数を経過している。</t>
    <rPh sb="0" eb="2">
      <t>カンロ</t>
    </rPh>
    <rPh sb="8" eb="10">
      <t>タイヨウ</t>
    </rPh>
    <rPh sb="10" eb="12">
      <t>ネンスウ</t>
    </rPh>
    <rPh sb="13" eb="15">
      <t>ケイカ</t>
    </rPh>
    <rPh sb="22" eb="23">
      <t>オオ</t>
    </rPh>
    <rPh sb="25" eb="27">
      <t>ドウロ</t>
    </rPh>
    <rPh sb="27" eb="29">
      <t>カイリョウ</t>
    </rPh>
    <rPh sb="29" eb="31">
      <t>コウジ</t>
    </rPh>
    <rPh sb="31" eb="32">
      <t>トウ</t>
    </rPh>
    <rPh sb="33" eb="34">
      <t>ア</t>
    </rPh>
    <rPh sb="37" eb="40">
      <t>フセツガ</t>
    </rPh>
    <rPh sb="40" eb="42">
      <t>コウジ</t>
    </rPh>
    <rPh sb="49" eb="50">
      <t>マ</t>
    </rPh>
    <rPh sb="51" eb="52">
      <t>ア</t>
    </rPh>
    <rPh sb="57" eb="59">
      <t>ジョウキョウ</t>
    </rPh>
    <rPh sb="66" eb="68">
      <t>シセツ</t>
    </rPh>
    <rPh sb="69" eb="71">
      <t>キキ</t>
    </rPh>
    <rPh sb="71" eb="73">
      <t>セツビ</t>
    </rPh>
    <rPh sb="79" eb="80">
      <t>オオ</t>
    </rPh>
    <rPh sb="85" eb="87">
      <t>タイヨウ</t>
    </rPh>
    <rPh sb="87" eb="89">
      <t>ネンスウ</t>
    </rPh>
    <rPh sb="90" eb="92">
      <t>ケイカ</t>
    </rPh>
    <phoneticPr fontId="4"/>
  </si>
  <si>
    <t>現在３つの施設を運営しているが、すべての施設が耐用年数を経過しており、更新が必要である。
平成２８年度より、２つの施設統合に向けて進めており、平成２９年度から工事に着手し、管路更新率と有収率の向上に努めている。</t>
    <rPh sb="0" eb="2">
      <t>ゲンザイ</t>
    </rPh>
    <rPh sb="5" eb="7">
      <t>シセツ</t>
    </rPh>
    <rPh sb="8" eb="10">
      <t>ウンエイ</t>
    </rPh>
    <rPh sb="20" eb="22">
      <t>シセツ</t>
    </rPh>
    <rPh sb="23" eb="25">
      <t>タイヨウ</t>
    </rPh>
    <rPh sb="25" eb="27">
      <t>ネンスウ</t>
    </rPh>
    <rPh sb="28" eb="30">
      <t>ケイカ</t>
    </rPh>
    <rPh sb="35" eb="37">
      <t>コウシン</t>
    </rPh>
    <rPh sb="38" eb="40">
      <t>ヒツヨウ</t>
    </rPh>
    <rPh sb="45" eb="47">
      <t>ヘイセイ</t>
    </rPh>
    <rPh sb="49" eb="51">
      <t>ネンド</t>
    </rPh>
    <rPh sb="57" eb="59">
      <t>シセツ</t>
    </rPh>
    <rPh sb="59" eb="61">
      <t>トウゴウ</t>
    </rPh>
    <rPh sb="62" eb="63">
      <t>ム</t>
    </rPh>
    <rPh sb="65" eb="66">
      <t>スス</t>
    </rPh>
    <rPh sb="71" eb="73">
      <t>ヘイセイ</t>
    </rPh>
    <rPh sb="75" eb="77">
      <t>ネンド</t>
    </rPh>
    <rPh sb="79" eb="81">
      <t>コウジ</t>
    </rPh>
    <rPh sb="82" eb="84">
      <t>チャクシュ</t>
    </rPh>
    <rPh sb="86" eb="88">
      <t>カンロ</t>
    </rPh>
    <rPh sb="88" eb="90">
      <t>コウシン</t>
    </rPh>
    <rPh sb="90" eb="91">
      <t>リツ</t>
    </rPh>
    <rPh sb="92" eb="95">
      <t>ユウシュウリツ</t>
    </rPh>
    <rPh sb="96" eb="98">
      <t>コウジョウ</t>
    </rPh>
    <rPh sb="99" eb="10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</si>
</sst>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0.83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 formatCode="#,##0.00;&quot;△&quot;#,##0.00;&quot;-&quot;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5-4F82-BD17-1E5E807A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5-4F82-BD17-1E5E807A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73.84</c:v>
                </c:pt>
                <c:pt idx="1">
                  <c:v>71.12</c:v>
                </c:pt>
                <c:pt idx="2">
                  <c:v>74.400000000000006</c:v>
                </c:pt>
                <c:pt idx="3">
                  <c:v>72.13</c:v>
                </c:pt>
                <c:pt idx="4">
                  <c:v>69.59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AE4-AD62-C9FA504F6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E-4AE4-AD62-C9FA504F6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47.62</c:v>
                </c:pt>
                <c:pt idx="2">
                  <c:v>47.62</c:v>
                </c:pt>
                <c:pt idx="3">
                  <c:v>47.62</c:v>
                </c:pt>
                <c:pt idx="4">
                  <c:v>47.62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3-44A1-8B84-B7DD54A13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3-44A1-8B84-B7DD54A13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86.09</c:v>
                </c:pt>
                <c:pt idx="1">
                  <c:v>86.38</c:v>
                </c:pt>
                <c:pt idx="2">
                  <c:v>88.36</c:v>
                </c:pt>
                <c:pt idx="3">
                  <c:v>86.49</c:v>
                </c:pt>
                <c:pt idx="4">
                  <c:v>84.61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B-4A87-872B-742F571E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B-4A87-872B-742F571E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2-421A-98C9-D72147542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2-421A-98C9-D72147542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6-407B-858C-686F05B6F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6-407B-858C-686F05B6F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5-424C-9E88-1C8DFA48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5-424C-9E88-1C8DFA48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D-4CCE-9D5B-AEB5422B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D-4CCE-9D5B-AEB5422B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272.29000000000002</c:v>
                </c:pt>
                <c:pt idx="1">
                  <c:v>279.42</c:v>
                </c:pt>
                <c:pt idx="2">
                  <c:v>344.38</c:v>
                </c:pt>
                <c:pt idx="3">
                  <c:v>408.04</c:v>
                </c:pt>
                <c:pt idx="4">
                  <c:v>515.28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3-47CB-8EFB-1BED15F0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3-47CB-8EFB-1BED15F0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46.75</c:v>
                </c:pt>
                <c:pt idx="1">
                  <c:v>74.430000000000007</c:v>
                </c:pt>
                <c:pt idx="2">
                  <c:v>82.11</c:v>
                </c:pt>
                <c:pt idx="3">
                  <c:v>86.43</c:v>
                </c:pt>
                <c:pt idx="4">
                  <c:v>82.52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C-4161-A4ED-9CEAE2F7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C-4161-A4ED-9CEAE2F7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583.72</c:v>
                </c:pt>
                <c:pt idx="1">
                  <c:v>373.07</c:v>
                </c:pt>
                <c:pt idx="2">
                  <c:v>325.89999999999998</c:v>
                </c:pt>
                <c:pt idx="3">
                  <c:v>315.11</c:v>
                </c:pt>
                <c:pt idx="4">
                  <c:v>339.56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B-400D-8BB0-D897D67B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B-400D-8BB0-D897D67B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礼文町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2477</v>
      </c>
      <c r="AM8" s="67"/>
      <c r="AN8" s="67"/>
      <c r="AO8" s="67"/>
      <c r="AP8" s="67"/>
      <c r="AQ8" s="67"/>
      <c r="AR8" s="67"/>
      <c r="AS8" s="67"/>
      <c r="AT8" s="66">
        <f>データ!$S$6</f>
        <v>81.64</v>
      </c>
      <c r="AU8" s="66"/>
      <c r="AV8" s="66"/>
      <c r="AW8" s="66"/>
      <c r="AX8" s="66"/>
      <c r="AY8" s="66"/>
      <c r="AZ8" s="66"/>
      <c r="BA8" s="66"/>
      <c r="BB8" s="66">
        <f>データ!$T$6</f>
        <v>30.34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99.47</v>
      </c>
      <c r="Q10" s="66"/>
      <c r="R10" s="66"/>
      <c r="S10" s="66"/>
      <c r="T10" s="66"/>
      <c r="U10" s="66"/>
      <c r="V10" s="66"/>
      <c r="W10" s="67">
        <f>データ!$Q$6</f>
        <v>4860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2417</v>
      </c>
      <c r="AM10" s="67"/>
      <c r="AN10" s="67"/>
      <c r="AO10" s="67"/>
      <c r="AP10" s="67"/>
      <c r="AQ10" s="67"/>
      <c r="AR10" s="67"/>
      <c r="AS10" s="67"/>
      <c r="AT10" s="66">
        <f>データ!$V$6</f>
        <v>16</v>
      </c>
      <c r="AU10" s="66"/>
      <c r="AV10" s="66"/>
      <c r="AW10" s="66"/>
      <c r="AX10" s="66"/>
      <c r="AY10" s="66"/>
      <c r="AZ10" s="66"/>
      <c r="BA10" s="66"/>
      <c r="BB10" s="66">
        <f>データ!$W$6</f>
        <v>151.06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114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42</v>
      </c>
      <c r="O85" s="27" t="str">
        <f>データ!EN6</f>
        <v>【0.56】</v>
      </c>
    </row>
  </sheetData>
  <sheetProtection algorithmName="SHA-512" hashValue="NuK4jt8CF3GVRIdmt4/vq5C1L2qTrUQ/u5ugrHoD+Zago0wBua4/2TARqB2CkeyZQ4TEY0o2BbwRwUZ09Oe3bQ==" saltValue="Jwchx1/eroSnf+ouIWbWo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2019</v>
      </c>
      <c r="C6" s="34">
        <f t="shared" ref="C6:W6" si="3">C7</f>
        <v>15172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北海道　礼文町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99.47</v>
      </c>
      <c r="Q6" s="35">
        <f t="shared" si="3"/>
        <v>4860</v>
      </c>
      <c r="R6" s="35">
        <f t="shared" si="3"/>
        <v>2477</v>
      </c>
      <c r="S6" s="35">
        <f t="shared" si="3"/>
        <v>81.64</v>
      </c>
      <c r="T6" s="35">
        <f t="shared" si="3"/>
        <v>30.34</v>
      </c>
      <c r="U6" s="35">
        <f t="shared" si="3"/>
        <v>2417</v>
      </c>
      <c r="V6" s="35">
        <f t="shared" si="3"/>
        <v>16</v>
      </c>
      <c r="W6" s="35">
        <f t="shared" si="3"/>
        <v>151.06</v>
      </c>
      <c r="X6" s="36">
        <f>IF(X7="",NA(),X7)</f>
        <v>86.09</v>
      </c>
      <c r="Y6" s="36">
        <f t="shared" ref="Y6:AG6" si="4">IF(Y7="",NA(),Y7)</f>
        <v>86.38</v>
      </c>
      <c r="Z6" s="36">
        <f t="shared" si="4"/>
        <v>88.36</v>
      </c>
      <c r="AA6" s="36">
        <f t="shared" si="4"/>
        <v>86.49</v>
      </c>
      <c r="AB6" s="36">
        <f t="shared" si="4"/>
        <v>84.61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272.29000000000002</v>
      </c>
      <c r="BF6" s="36">
        <f t="shared" ref="BF6:BN6" si="7">IF(BF7="",NA(),BF7)</f>
        <v>279.42</v>
      </c>
      <c r="BG6" s="36">
        <f t="shared" si="7"/>
        <v>344.38</v>
      </c>
      <c r="BH6" s="36">
        <f t="shared" si="7"/>
        <v>408.04</v>
      </c>
      <c r="BI6" s="36">
        <f t="shared" si="7"/>
        <v>515.28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46.75</v>
      </c>
      <c r="BQ6" s="36">
        <f t="shared" ref="BQ6:BY6" si="8">IF(BQ7="",NA(),BQ7)</f>
        <v>74.430000000000007</v>
      </c>
      <c r="BR6" s="36">
        <f t="shared" si="8"/>
        <v>82.11</v>
      </c>
      <c r="BS6" s="36">
        <f t="shared" si="8"/>
        <v>86.43</v>
      </c>
      <c r="BT6" s="36">
        <f t="shared" si="8"/>
        <v>82.52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583.72</v>
      </c>
      <c r="CB6" s="36">
        <f t="shared" ref="CB6:CJ6" si="9">IF(CB7="",NA(),CB7)</f>
        <v>373.07</v>
      </c>
      <c r="CC6" s="36">
        <f t="shared" si="9"/>
        <v>325.89999999999998</v>
      </c>
      <c r="CD6" s="36">
        <f t="shared" si="9"/>
        <v>315.11</v>
      </c>
      <c r="CE6" s="36">
        <f t="shared" si="9"/>
        <v>339.56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73.84</v>
      </c>
      <c r="CM6" s="36">
        <f t="shared" ref="CM6:CU6" si="10">IF(CM7="",NA(),CM7)</f>
        <v>71.12</v>
      </c>
      <c r="CN6" s="36">
        <f t="shared" si="10"/>
        <v>74.400000000000006</v>
      </c>
      <c r="CO6" s="36">
        <f t="shared" si="10"/>
        <v>72.13</v>
      </c>
      <c r="CP6" s="36">
        <f t="shared" si="10"/>
        <v>69.59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47.62</v>
      </c>
      <c r="CX6" s="36">
        <f t="shared" ref="CX6:DF6" si="11">IF(CX7="",NA(),CX7)</f>
        <v>47.62</v>
      </c>
      <c r="CY6" s="36">
        <f t="shared" si="11"/>
        <v>47.62</v>
      </c>
      <c r="CZ6" s="36">
        <f t="shared" si="11"/>
        <v>47.62</v>
      </c>
      <c r="DA6" s="36">
        <f t="shared" si="11"/>
        <v>47.62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0.83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0.02</v>
      </c>
      <c r="EH6" s="36">
        <f t="shared" si="14"/>
        <v>0.44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15172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99.47</v>
      </c>
      <c r="Q7" s="39">
        <v>4860</v>
      </c>
      <c r="R7" s="39">
        <v>2477</v>
      </c>
      <c r="S7" s="39">
        <v>81.64</v>
      </c>
      <c r="T7" s="39">
        <v>30.34</v>
      </c>
      <c r="U7" s="39">
        <v>2417</v>
      </c>
      <c r="V7" s="39">
        <v>16</v>
      </c>
      <c r="W7" s="39">
        <v>151.06</v>
      </c>
      <c r="X7" s="39">
        <v>86.09</v>
      </c>
      <c r="Y7" s="39">
        <v>86.38</v>
      </c>
      <c r="Z7" s="39">
        <v>88.36</v>
      </c>
      <c r="AA7" s="39">
        <v>86.49</v>
      </c>
      <c r="AB7" s="39">
        <v>84.61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272.29000000000002</v>
      </c>
      <c r="BF7" s="39">
        <v>279.42</v>
      </c>
      <c r="BG7" s="39">
        <v>344.38</v>
      </c>
      <c r="BH7" s="39">
        <v>408.04</v>
      </c>
      <c r="BI7" s="39">
        <v>515.28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46.75</v>
      </c>
      <c r="BQ7" s="39">
        <v>74.430000000000007</v>
      </c>
      <c r="BR7" s="39">
        <v>82.11</v>
      </c>
      <c r="BS7" s="39">
        <v>86.43</v>
      </c>
      <c r="BT7" s="39">
        <v>82.52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583.72</v>
      </c>
      <c r="CB7" s="39">
        <v>373.07</v>
      </c>
      <c r="CC7" s="39">
        <v>325.89999999999998</v>
      </c>
      <c r="CD7" s="39">
        <v>315.11</v>
      </c>
      <c r="CE7" s="39">
        <v>339.56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73.84</v>
      </c>
      <c r="CM7" s="39">
        <v>71.12</v>
      </c>
      <c r="CN7" s="39">
        <v>74.400000000000006</v>
      </c>
      <c r="CO7" s="39">
        <v>72.13</v>
      </c>
      <c r="CP7" s="39">
        <v>69.59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47.62</v>
      </c>
      <c r="CX7" s="39">
        <v>47.62</v>
      </c>
      <c r="CY7" s="39">
        <v>47.62</v>
      </c>
      <c r="CZ7" s="39">
        <v>47.62</v>
      </c>
      <c r="DA7" s="39">
        <v>47.62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0.83</v>
      </c>
      <c r="EE7" s="39">
        <v>0</v>
      </c>
      <c r="EF7" s="39">
        <v>0</v>
      </c>
      <c r="EG7" s="39">
        <v>0.02</v>
      </c>
      <c r="EH7" s="39">
        <v>0.44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和田　悠希</cp:lastModifiedBy>
  <cp:lastPrinted>2021-01-19T01:59:24Z</cp:lastPrinted>
  <dcterms:created xsi:type="dcterms:W3CDTF">2020-12-04T02:18:11Z</dcterms:created>
  <dcterms:modified xsi:type="dcterms:W3CDTF">2021-01-19T02:01:35Z</dcterms:modified>
  <cp:category/>
</cp:coreProperties>
</file>